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226" windowHeight="8192" windowWidth="16384" xWindow="0" yWindow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<sst xmlns="http://schemas.openxmlformats.org/spreadsheetml/2006/main" count="77" uniqueCount="24">
  <si>
    <t>Nominal</t>
  </si>
  <si>
    <t>Adjusted for Inflation (2013 dollars)</t>
  </si>
  <si>
    <t>Married Filing Jointly</t>
  </si>
  <si>
    <t>Marginal</t>
  </si>
  <si>
    <t>Tax Brackets</t>
  </si>
  <si>
    <t>Tax Rate</t>
  </si>
  <si>
    <t>Over</t>
  </si>
  <si>
    <t>But Not Over</t>
  </si>
  <si>
    <t>Income</t>
  </si>
  <si>
    <t>Taxes</t>
  </si>
  <si>
    <t>CPI</t>
  </si>
  <si>
    <t>-</t>
  </si>
  <si>
    <t>TOTAL</t>
  </si>
  <si>
    <t>Note: Tax rates include normal tax of 3 percent plus applicable surtax, and the maximum effective tax rate on net income was 77 percent. Reductions for 1948 were 17 percent of total normal tax and surtax up to $400, 12 percent of tax from $400 to $100,000, and 9.75 percent of tax in excess of $100,000. Last law to change rates was the Revenue Act of 1948 which allowed income-splitting by married couples.</t>
  </si>
  <si>
    <t>From</t>
  </si>
  <si>
    <t>Reduction rate</t>
  </si>
  <si>
    <t>Reduction amount</t>
  </si>
  <si>
    <t>Reductions</t>
  </si>
  <si>
    <t>Weekly pay</t>
  </si>
  <si>
    <t>Weeks worked</t>
  </si>
  <si>
    <t>Yearly income</t>
  </si>
  <si>
    <t>Tax bill</t>
  </si>
  <si>
    <t>Net income</t>
  </si>
  <si>
    <t>Effective tax rate</t>
  </si>
</sst>
</file>

<file path=xl/styles.xml><?xml version="1.0" encoding="utf-8"?>
<styleSheet xmlns="http://schemas.openxmlformats.org/spreadsheetml/2006/main">
  <numFmts count="10">
    <numFmt formatCode="GENERAL" numFmtId="164"/>
    <numFmt formatCode="\$#,##0" numFmtId="165"/>
    <numFmt formatCode="&quot;&quot;" numFmtId="166"/>
    <numFmt formatCode="0.0%" numFmtId="167"/>
    <numFmt formatCode="\$#,##0_);&quot;($&quot;#,##0\)" numFmtId="168"/>
    <numFmt formatCode="[$$-409]#,##0;\-[$$-409]#,##0" numFmtId="169"/>
    <numFmt formatCode="[$$-409]#,##0.00;[RED]\-[$$-409]#,##0.00" numFmtId="170"/>
    <numFmt formatCode="0.0" numFmtId="171"/>
    <numFmt formatCode="0.00%" numFmtId="172"/>
    <numFmt formatCode="\$#,##0" numFmtId="173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8.5"/>
      <name val="Arial"/>
      <family val="2"/>
      <charset val="1"/>
    </font>
    <font>
      <u val="single"/>
      <sz val="8.5"/>
      <name val="Arial"/>
      <family val="2"/>
      <charset val="1"/>
    </font>
    <font>
      <sz val="7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 style="thin">
        <color rgb="FF1F1C1B"/>
      </top>
      <bottom/>
      <diagonal/>
    </border>
    <border diagonalDown="false" diagonalUp="false">
      <left/>
      <right/>
      <top/>
      <bottom style="thin">
        <color rgb="FF1F1C1B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7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8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70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71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7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70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2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justify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justify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justify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72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0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73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0" numFmtId="173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10" numFmtId="173" xfId="0">
      <alignment horizontal="righ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D28" activeCellId="0" pane="topLeft" sqref="D28"/>
    </sheetView>
  </sheetViews>
  <sheetFormatPr defaultRowHeight="12.8"/>
  <cols>
    <col collapsed="false" hidden="false" max="12" min="1" style="0" width="11.5204081632653"/>
    <col collapsed="false" hidden="false" max="13" min="13" style="0" width="14.8061224489796"/>
    <col collapsed="false" hidden="false" max="1025" min="14" style="0" width="11.5204081632653"/>
  </cols>
  <sheetData>
    <row collapsed="false" customFormat="false" customHeight="false" hidden="false" ht="12.9" outlineLevel="0" r="1">
      <c r="A1" s="1"/>
      <c r="B1" s="2"/>
      <c r="C1" s="3" t="s">
        <v>0</v>
      </c>
      <c r="D1" s="4"/>
      <c r="E1" s="4"/>
      <c r="F1" s="4"/>
      <c r="G1" s="4"/>
      <c r="H1" s="4"/>
      <c r="I1" s="1"/>
      <c r="J1" s="5"/>
      <c r="K1" s="6" t="s">
        <v>1</v>
      </c>
      <c r="L1" s="7"/>
    </row>
    <row collapsed="false" customFormat="false" customHeight="false" hidden="false" ht="12.9" outlineLevel="0" r="2">
      <c r="A2" s="8"/>
      <c r="B2" s="8" t="s">
        <v>2</v>
      </c>
      <c r="C2" s="9"/>
      <c r="D2" s="9"/>
      <c r="E2" s="4"/>
      <c r="F2" s="4"/>
      <c r="G2" s="4"/>
      <c r="H2" s="4"/>
      <c r="I2" s="8"/>
      <c r="J2" s="10" t="s">
        <v>2</v>
      </c>
      <c r="K2" s="11"/>
      <c r="L2" s="12"/>
    </row>
    <row collapsed="false" customFormat="false" customHeight="false" hidden="false" ht="12.9" outlineLevel="0" r="3">
      <c r="A3" s="13" t="s">
        <v>3</v>
      </c>
      <c r="B3" s="14" t="s">
        <v>4</v>
      </c>
      <c r="C3" s="14"/>
      <c r="D3" s="15"/>
      <c r="E3" s="4"/>
      <c r="F3" s="4"/>
      <c r="G3" s="4"/>
      <c r="H3" s="4"/>
      <c r="I3" s="13" t="s">
        <v>3</v>
      </c>
      <c r="J3" s="16" t="s">
        <v>4</v>
      </c>
      <c r="K3" s="16"/>
      <c r="L3" s="17"/>
    </row>
    <row collapsed="false" customFormat="false" customHeight="false" hidden="false" ht="12.9" outlineLevel="0" r="4">
      <c r="A4" s="18" t="s">
        <v>5</v>
      </c>
      <c r="B4" s="19" t="s">
        <v>6</v>
      </c>
      <c r="C4" s="19" t="s">
        <v>7</v>
      </c>
      <c r="D4" s="15" t="s">
        <v>8</v>
      </c>
      <c r="E4" s="4" t="s">
        <v>9</v>
      </c>
      <c r="F4" s="4"/>
      <c r="G4" s="4"/>
      <c r="H4" s="4"/>
      <c r="I4" s="18" t="s">
        <v>5</v>
      </c>
      <c r="J4" s="20" t="s">
        <v>6</v>
      </c>
      <c r="K4" s="20" t="s">
        <v>7</v>
      </c>
      <c r="L4" s="15" t="s">
        <v>8</v>
      </c>
      <c r="M4" s="4" t="s">
        <v>9</v>
      </c>
    </row>
    <row collapsed="false" customFormat="false" customHeight="false" hidden="false" ht="12.1" outlineLevel="0" r="5">
      <c r="A5" s="21" t="n">
        <v>0.2</v>
      </c>
      <c r="B5" s="22" t="n">
        <v>0</v>
      </c>
      <c r="C5" s="22" t="n">
        <v>2000</v>
      </c>
      <c r="D5" s="23" t="n">
        <f aca="false">IF(C$39&gt;B5,IF(C$39&lt;=C5,C$39-B5,C5-B5),0)</f>
        <v>2000</v>
      </c>
      <c r="E5" s="24" t="n">
        <f aca="false">A5*D5</f>
        <v>400</v>
      </c>
      <c r="F5" s="4"/>
      <c r="G5" s="4"/>
      <c r="H5" s="4"/>
      <c r="I5" s="21" t="n">
        <v>0.2</v>
      </c>
      <c r="J5" s="25" t="n">
        <f aca="false">B5*$N$6/$N$7</f>
        <v>0</v>
      </c>
      <c r="K5" s="25" t="n">
        <f aca="false">C5*$N$6/$N$7</f>
        <v>19447.7178423237</v>
      </c>
      <c r="L5" s="23" t="n">
        <f aca="false">IF(K$39&gt;J5,IF(K$39&lt;=K5,K$39-J5,K5-J5),0)</f>
        <v>19447.7178423237</v>
      </c>
      <c r="M5" s="24" t="n">
        <f aca="false">I5*L5</f>
        <v>3889.54356846473</v>
      </c>
      <c r="N5" s="0" t="s">
        <v>10</v>
      </c>
    </row>
    <row collapsed="false" customFormat="false" customHeight="false" hidden="false" ht="12.1" outlineLevel="0" r="6">
      <c r="A6" s="21" t="n">
        <v>0.22</v>
      </c>
      <c r="B6" s="22" t="n">
        <v>2000</v>
      </c>
      <c r="C6" s="22" t="n">
        <v>4000</v>
      </c>
      <c r="D6" s="23" t="n">
        <f aca="false">IF(C$39&gt;B6,IF(C$39&lt;=C6,C$39-B6,C6-B6),0)</f>
        <v>2000</v>
      </c>
      <c r="E6" s="24" t="n">
        <f aca="false">A6*D6</f>
        <v>440</v>
      </c>
      <c r="F6" s="4"/>
      <c r="G6" s="4"/>
      <c r="H6" s="4"/>
      <c r="I6" s="21" t="n">
        <v>0.22</v>
      </c>
      <c r="J6" s="25" t="n">
        <f aca="false">B6*$N$6/$N$7</f>
        <v>19447.7178423237</v>
      </c>
      <c r="K6" s="25" t="n">
        <f aca="false">C6*$N$6/$N$7</f>
        <v>38895.4356846473</v>
      </c>
      <c r="L6" s="23" t="n">
        <f aca="false">IF(K$39&gt;J6,IF(K$39&lt;=K6,K$39-J6,K6-J6),0)</f>
        <v>19447.7178423237</v>
      </c>
      <c r="M6" s="24" t="n">
        <f aca="false">I6*L6</f>
        <v>4278.4979253112</v>
      </c>
      <c r="N6" s="4" t="n">
        <v>234.345</v>
      </c>
      <c r="O6" s="26"/>
    </row>
    <row collapsed="false" customFormat="false" customHeight="false" hidden="false" ht="12.1" outlineLevel="0" r="7">
      <c r="A7" s="21" t="n">
        <v>0.26</v>
      </c>
      <c r="B7" s="22" t="n">
        <v>4000</v>
      </c>
      <c r="C7" s="22" t="n">
        <v>6000</v>
      </c>
      <c r="D7" s="23" t="n">
        <f aca="false">IF(C$39&gt;B7,IF(C$39&lt;=C7,C$39-B7,C7-B7),0)</f>
        <v>2000</v>
      </c>
      <c r="E7" s="24" t="n">
        <f aca="false">A7*D7</f>
        <v>520</v>
      </c>
      <c r="F7" s="4"/>
      <c r="G7" s="4"/>
      <c r="H7" s="4"/>
      <c r="I7" s="21" t="n">
        <v>0.26</v>
      </c>
      <c r="J7" s="25" t="n">
        <f aca="false">B7*$N$6/$N$7</f>
        <v>38895.4356846473</v>
      </c>
      <c r="K7" s="25" t="n">
        <f aca="false">C7*$N$6/$N$7</f>
        <v>58343.153526971</v>
      </c>
      <c r="L7" s="23" t="n">
        <f aca="false">IF(K$39&gt;J7,IF(K$39&lt;=K7,K$39-J7,K7-J7),0)</f>
        <v>19447.7178423236</v>
      </c>
      <c r="M7" s="24" t="n">
        <f aca="false">I7*L7</f>
        <v>5056.40663900415</v>
      </c>
      <c r="N7" s="0" t="n">
        <v>24.1</v>
      </c>
    </row>
    <row collapsed="false" customFormat="false" customHeight="false" hidden="false" ht="12.1" outlineLevel="0" r="8">
      <c r="A8" s="21" t="n">
        <v>0.3</v>
      </c>
      <c r="B8" s="22" t="n">
        <v>6000</v>
      </c>
      <c r="C8" s="22" t="n">
        <v>8000</v>
      </c>
      <c r="D8" s="23" t="n">
        <f aca="false">IF(C$39&gt;B8,IF(C$39&lt;=C8,C$39-B8,C8-B8),0)</f>
        <v>2000</v>
      </c>
      <c r="E8" s="24" t="n">
        <f aca="false">A8*D8</f>
        <v>600</v>
      </c>
      <c r="F8" s="4"/>
      <c r="G8" s="4"/>
      <c r="H8" s="4"/>
      <c r="I8" s="21" t="n">
        <v>0.3</v>
      </c>
      <c r="J8" s="25" t="n">
        <f aca="false">B8*$N$6/$N$7</f>
        <v>58343.153526971</v>
      </c>
      <c r="K8" s="25" t="n">
        <f aca="false">C8*$N$6/$N$7</f>
        <v>77790.8713692946</v>
      </c>
      <c r="L8" s="23" t="n">
        <f aca="false">IF(K$39&gt;J8,IF(K$39&lt;=K8,K$39-J8,K8-J8),0)</f>
        <v>19447.7178423237</v>
      </c>
      <c r="M8" s="24" t="n">
        <f aca="false">I8*L8</f>
        <v>5834.3153526971</v>
      </c>
    </row>
    <row collapsed="false" customFormat="false" customHeight="false" hidden="false" ht="12.1" outlineLevel="0" r="9">
      <c r="A9" s="21" t="n">
        <v>0.34</v>
      </c>
      <c r="B9" s="22" t="n">
        <v>8000</v>
      </c>
      <c r="C9" s="22" t="n">
        <v>10000</v>
      </c>
      <c r="D9" s="23" t="n">
        <f aca="false">IF(C$39&gt;B9,IF(C$39&lt;=C9,C$39-B9,C9-B9),0)</f>
        <v>2000</v>
      </c>
      <c r="E9" s="24" t="n">
        <f aca="false">A9*D9</f>
        <v>680</v>
      </c>
      <c r="F9" s="4"/>
      <c r="G9" s="4"/>
      <c r="H9" s="4"/>
      <c r="I9" s="21" t="n">
        <v>0.34</v>
      </c>
      <c r="J9" s="25" t="n">
        <f aca="false">B9*$N$6/$N$7</f>
        <v>77790.8713692946</v>
      </c>
      <c r="K9" s="25" t="n">
        <f aca="false">C9*$N$6/$N$7</f>
        <v>97238.5892116183</v>
      </c>
      <c r="L9" s="23" t="n">
        <f aca="false">IF(K$39&gt;J9,IF(K$39&lt;=K9,K$39-J9,K9-J9),0)</f>
        <v>19447.7178423236</v>
      </c>
      <c r="M9" s="24" t="n">
        <f aca="false">I9*L9</f>
        <v>6612.22406639004</v>
      </c>
    </row>
    <row collapsed="false" customFormat="false" customHeight="false" hidden="false" ht="12.1" outlineLevel="0" r="10">
      <c r="A10" s="21" t="n">
        <v>0.38</v>
      </c>
      <c r="B10" s="22" t="n">
        <v>10000</v>
      </c>
      <c r="C10" s="22" t="n">
        <v>12000</v>
      </c>
      <c r="D10" s="23" t="n">
        <f aca="false">IF(C$39&gt;B10,IF(C$39&lt;=C10,C$39-B10,C10-B10),0)</f>
        <v>2000</v>
      </c>
      <c r="E10" s="24" t="n">
        <f aca="false">A10*D10</f>
        <v>760</v>
      </c>
      <c r="F10" s="4"/>
      <c r="G10" s="4"/>
      <c r="H10" s="4"/>
      <c r="I10" s="21" t="n">
        <v>0.38</v>
      </c>
      <c r="J10" s="25" t="n">
        <f aca="false">B10*$N$6/$N$7</f>
        <v>97238.5892116183</v>
      </c>
      <c r="K10" s="25" t="n">
        <f aca="false">C10*$N$6/$N$7</f>
        <v>116686.307053942</v>
      </c>
      <c r="L10" s="23" t="n">
        <f aca="false">IF(K$39&gt;J10,IF(K$39&lt;=K10,K$39-J10,K10-J10),0)</f>
        <v>19447.7178423236</v>
      </c>
      <c r="M10" s="24" t="n">
        <f aca="false">I10*L10</f>
        <v>7390.13278008299</v>
      </c>
    </row>
    <row collapsed="false" customFormat="false" customHeight="false" hidden="false" ht="12.1" outlineLevel="0" r="11">
      <c r="A11" s="21" t="n">
        <v>0.43</v>
      </c>
      <c r="B11" s="22" t="n">
        <v>12000</v>
      </c>
      <c r="C11" s="22" t="n">
        <v>14000</v>
      </c>
      <c r="D11" s="23" t="n">
        <f aca="false">IF(C$39&gt;B11,IF(C$39&lt;=C11,C$39-B11,C11-B11),0)</f>
        <v>2000</v>
      </c>
      <c r="E11" s="24" t="n">
        <f aca="false">A11*D11</f>
        <v>860</v>
      </c>
      <c r="F11" s="4"/>
      <c r="G11" s="4"/>
      <c r="H11" s="4"/>
      <c r="I11" s="21" t="n">
        <v>0.43</v>
      </c>
      <c r="J11" s="25" t="n">
        <f aca="false">B11*$N$6/$N$7</f>
        <v>116686.307053942</v>
      </c>
      <c r="K11" s="25" t="n">
        <f aca="false">C11*$N$6/$N$7</f>
        <v>136134.024896266</v>
      </c>
      <c r="L11" s="23" t="n">
        <f aca="false">IF(K$39&gt;J11,IF(K$39&lt;=K11,K$39-J11,K11-J11),0)</f>
        <v>19447.7178423237</v>
      </c>
      <c r="M11" s="24" t="n">
        <f aca="false">I11*L11</f>
        <v>8362.51867219917</v>
      </c>
    </row>
    <row collapsed="false" customFormat="false" customHeight="false" hidden="false" ht="12.1" outlineLevel="0" r="12">
      <c r="A12" s="21" t="n">
        <v>0.47</v>
      </c>
      <c r="B12" s="22" t="n">
        <v>14000</v>
      </c>
      <c r="C12" s="22" t="n">
        <v>16000</v>
      </c>
      <c r="D12" s="23" t="n">
        <f aca="false">IF(C$39&gt;B12,IF(C$39&lt;=C12,C$39-B12,C12-B12),0)</f>
        <v>2000</v>
      </c>
      <c r="E12" s="24" t="n">
        <f aca="false">A12*D12</f>
        <v>940</v>
      </c>
      <c r="F12" s="4"/>
      <c r="G12" s="4"/>
      <c r="H12" s="4"/>
      <c r="I12" s="21" t="n">
        <v>0.47</v>
      </c>
      <c r="J12" s="25" t="n">
        <f aca="false">B12*$N$6/$N$7</f>
        <v>136134.024896266</v>
      </c>
      <c r="K12" s="25" t="n">
        <f aca="false">C12*$N$6/$N$7</f>
        <v>155581.742738589</v>
      </c>
      <c r="L12" s="23" t="n">
        <f aca="false">IF(K$39&gt;J12,IF(K$39&lt;=K12,K$39-J12,K12-J12),0)</f>
        <v>19447.7178423236</v>
      </c>
      <c r="M12" s="24" t="n">
        <f aca="false">I12*L12</f>
        <v>9140.42738589212</v>
      </c>
    </row>
    <row collapsed="false" customFormat="false" customHeight="false" hidden="false" ht="12.1" outlineLevel="0" r="13">
      <c r="A13" s="21" t="n">
        <v>0.5</v>
      </c>
      <c r="B13" s="22" t="n">
        <v>16000</v>
      </c>
      <c r="C13" s="22" t="n">
        <v>18000</v>
      </c>
      <c r="D13" s="23" t="n">
        <f aca="false">IF(C$39&gt;B13,IF(C$39&lt;=C13,C$39-B13,C13-B13),0)</f>
        <v>2000</v>
      </c>
      <c r="E13" s="24" t="n">
        <f aca="false">A13*D13</f>
        <v>1000</v>
      </c>
      <c r="F13" s="4"/>
      <c r="G13" s="4"/>
      <c r="H13" s="4"/>
      <c r="I13" s="21" t="n">
        <v>0.5</v>
      </c>
      <c r="J13" s="25" t="n">
        <f aca="false">B13*$N$6/$N$7</f>
        <v>155581.742738589</v>
      </c>
      <c r="K13" s="25" t="n">
        <f aca="false">C13*$N$6/$N$7</f>
        <v>175029.460580913</v>
      </c>
      <c r="L13" s="23" t="n">
        <f aca="false">IF(K$39&gt;J13,IF(K$39&lt;=K13,K$39-J13,K13-J13),0)</f>
        <v>19447.7178423236</v>
      </c>
      <c r="M13" s="24" t="n">
        <f aca="false">I13*L13</f>
        <v>9723.85892116182</v>
      </c>
    </row>
    <row collapsed="false" customFormat="false" customHeight="false" hidden="false" ht="12.1" outlineLevel="0" r="14">
      <c r="A14" s="21" t="n">
        <v>0.53</v>
      </c>
      <c r="B14" s="22" t="n">
        <v>18000</v>
      </c>
      <c r="C14" s="22" t="n">
        <v>20000</v>
      </c>
      <c r="D14" s="23" t="n">
        <f aca="false">IF(C$39&gt;B14,IF(C$39&lt;=C14,C$39-B14,C14-B14),0)</f>
        <v>2000</v>
      </c>
      <c r="E14" s="24" t="n">
        <f aca="false">A14*D14</f>
        <v>1060</v>
      </c>
      <c r="F14" s="4"/>
      <c r="G14" s="4"/>
      <c r="H14" s="4"/>
      <c r="I14" s="21" t="n">
        <v>0.53</v>
      </c>
      <c r="J14" s="25" t="n">
        <f aca="false">B14*$N$6/$N$7</f>
        <v>175029.460580913</v>
      </c>
      <c r="K14" s="25" t="n">
        <f aca="false">C14*$N$6/$N$7</f>
        <v>194477.178423237</v>
      </c>
      <c r="L14" s="23" t="n">
        <f aca="false">IF(K$39&gt;J14,IF(K$39&lt;=K14,K$39-J14,K14-J14),0)</f>
        <v>19447.7178423236</v>
      </c>
      <c r="M14" s="24" t="n">
        <f aca="false">I14*L14</f>
        <v>10307.2904564315</v>
      </c>
    </row>
    <row collapsed="false" customFormat="false" customHeight="false" hidden="false" ht="12.1" outlineLevel="0" r="15">
      <c r="A15" s="21" t="n">
        <v>0.56</v>
      </c>
      <c r="B15" s="22" t="n">
        <v>20000</v>
      </c>
      <c r="C15" s="22" t="n">
        <v>22000</v>
      </c>
      <c r="D15" s="23" t="n">
        <f aca="false">IF(C$39&gt;B15,IF(C$39&lt;=C15,C$39-B15,C15-B15),0)</f>
        <v>2000</v>
      </c>
      <c r="E15" s="24" t="n">
        <f aca="false">A15*D15</f>
        <v>1120</v>
      </c>
      <c r="F15" s="4"/>
      <c r="G15" s="4"/>
      <c r="H15" s="4"/>
      <c r="I15" s="21" t="n">
        <v>0.56</v>
      </c>
      <c r="J15" s="25" t="n">
        <f aca="false">B15*$N$6/$N$7</f>
        <v>194477.178423237</v>
      </c>
      <c r="K15" s="25" t="n">
        <f aca="false">C15*$N$6/$N$7</f>
        <v>213924.89626556</v>
      </c>
      <c r="L15" s="23" t="n">
        <f aca="false">IF(K$39&gt;J15,IF(K$39&lt;=K15,K$39-J15,K15-J15),0)</f>
        <v>19447.7178423236</v>
      </c>
      <c r="M15" s="24" t="n">
        <f aca="false">I15*L15</f>
        <v>10890.7219917012</v>
      </c>
    </row>
    <row collapsed="false" customFormat="false" customHeight="false" hidden="false" ht="12.1" outlineLevel="0" r="16">
      <c r="A16" s="21" t="n">
        <v>0.59</v>
      </c>
      <c r="B16" s="22" t="n">
        <v>22000</v>
      </c>
      <c r="C16" s="22" t="n">
        <v>26000</v>
      </c>
      <c r="D16" s="23" t="n">
        <f aca="false">IF(C$39&gt;B16,IF(C$39&lt;=C16,C$39-B16,C16-B16),0)</f>
        <v>4000</v>
      </c>
      <c r="E16" s="24" t="n">
        <f aca="false">A16*D16</f>
        <v>2360</v>
      </c>
      <c r="F16" s="4"/>
      <c r="G16" s="4"/>
      <c r="H16" s="4"/>
      <c r="I16" s="21" t="n">
        <v>0.59</v>
      </c>
      <c r="J16" s="25" t="n">
        <f aca="false">B16*$N$6/$N$7</f>
        <v>213924.89626556</v>
      </c>
      <c r="K16" s="25" t="n">
        <f aca="false">C16*$N$6/$N$7</f>
        <v>252820.331950207</v>
      </c>
      <c r="L16" s="23" t="n">
        <f aca="false">IF(K$39&gt;J16,IF(K$39&lt;=K16,K$39-J16,K16-J16),0)</f>
        <v>38895.4356846473</v>
      </c>
      <c r="M16" s="24" t="n">
        <f aca="false">I16*L16</f>
        <v>22948.3070539419</v>
      </c>
    </row>
    <row collapsed="false" customFormat="false" customHeight="false" hidden="false" ht="12.1" outlineLevel="0" r="17">
      <c r="A17" s="21" t="n">
        <v>0.62</v>
      </c>
      <c r="B17" s="22" t="n">
        <v>26000</v>
      </c>
      <c r="C17" s="27" t="n">
        <v>32000</v>
      </c>
      <c r="D17" s="23" t="n">
        <f aca="false">IF(C$39&gt;B17,IF(C$39&lt;=C17,C$39-B17,C17-B17),0)</f>
        <v>6000</v>
      </c>
      <c r="E17" s="24" t="n">
        <f aca="false">A17*D17</f>
        <v>3720</v>
      </c>
      <c r="F17" s="4"/>
      <c r="G17" s="4"/>
      <c r="H17" s="4"/>
      <c r="I17" s="21" t="n">
        <v>0.62</v>
      </c>
      <c r="J17" s="25" t="n">
        <f aca="false">B17*$N$6/$N$7</f>
        <v>252820.331950207</v>
      </c>
      <c r="K17" s="25" t="n">
        <f aca="false">C17*$N$6/$N$7</f>
        <v>311163.485477178</v>
      </c>
      <c r="L17" s="23" t="n">
        <f aca="false">IF(K$39&gt;J17,IF(K$39&lt;=K17,K$39-J17,K17-J17),0)</f>
        <v>58343.153526971</v>
      </c>
      <c r="M17" s="24" t="n">
        <f aca="false">I17*L17</f>
        <v>36172.755186722</v>
      </c>
    </row>
    <row collapsed="false" customFormat="false" customHeight="false" hidden="false" ht="12.1" outlineLevel="0" r="18">
      <c r="A18" s="21" t="n">
        <v>0.65</v>
      </c>
      <c r="B18" s="27" t="n">
        <v>32000</v>
      </c>
      <c r="C18" s="27" t="n">
        <v>38000</v>
      </c>
      <c r="D18" s="23" t="n">
        <f aca="false">IF(C$39&gt;B18,IF(C$39&lt;=C18,C$39-B18,C18-B18),0)</f>
        <v>6000</v>
      </c>
      <c r="E18" s="24" t="n">
        <f aca="false">A18*D18</f>
        <v>3900</v>
      </c>
      <c r="F18" s="4"/>
      <c r="G18" s="4"/>
      <c r="H18" s="4"/>
      <c r="I18" s="21" t="n">
        <v>0.65</v>
      </c>
      <c r="J18" s="25" t="n">
        <f aca="false">B18*$N$6/$N$7</f>
        <v>311163.485477178</v>
      </c>
      <c r="K18" s="25" t="n">
        <f aca="false">C18*$N$6/$N$7</f>
        <v>369506.639004149</v>
      </c>
      <c r="L18" s="23" t="n">
        <f aca="false">IF(K$39&gt;J18,IF(K$39&lt;=K18,K$39-J18,K18-J18),0)</f>
        <v>58343.1535269709</v>
      </c>
      <c r="M18" s="24" t="n">
        <f aca="false">I18*L18</f>
        <v>37923.0497925311</v>
      </c>
    </row>
    <row collapsed="false" customFormat="false" customHeight="false" hidden="false" ht="12.1" outlineLevel="0" r="19">
      <c r="A19" s="21" t="n">
        <v>0.69</v>
      </c>
      <c r="B19" s="27" t="n">
        <v>38000</v>
      </c>
      <c r="C19" s="27" t="n">
        <v>44000</v>
      </c>
      <c r="D19" s="23" t="n">
        <f aca="false">IF(C$39&gt;B19,IF(C$39&lt;=C19,C$39-B19,C19-B19),0)</f>
        <v>6000</v>
      </c>
      <c r="E19" s="24" t="n">
        <f aca="false">A19*D19</f>
        <v>4140</v>
      </c>
      <c r="F19" s="4"/>
      <c r="G19" s="4"/>
      <c r="H19" s="4"/>
      <c r="I19" s="21" t="n">
        <v>0.69</v>
      </c>
      <c r="J19" s="25" t="n">
        <f aca="false">B19*$N$6/$N$7</f>
        <v>369506.639004149</v>
      </c>
      <c r="K19" s="25" t="n">
        <f aca="false">C19*$N$6/$N$7</f>
        <v>427849.79253112</v>
      </c>
      <c r="L19" s="23" t="n">
        <f aca="false">IF(K$39&gt;J19,IF(K$39&lt;=K19,K$39-J19,K19-J19),0)</f>
        <v>58343.1535269709</v>
      </c>
      <c r="M19" s="24" t="n">
        <f aca="false">I19*L19</f>
        <v>40256.77593361</v>
      </c>
    </row>
    <row collapsed="false" customFormat="false" customHeight="false" hidden="false" ht="12.1" outlineLevel="0" r="20">
      <c r="A20" s="21" t="n">
        <v>0.72</v>
      </c>
      <c r="B20" s="27" t="n">
        <v>44000</v>
      </c>
      <c r="C20" s="27" t="n">
        <v>50000</v>
      </c>
      <c r="D20" s="23" t="n">
        <f aca="false">IF(C$39&gt;B20,IF(C$39&lt;=C20,C$39-B20,C20-B20),0)</f>
        <v>6000</v>
      </c>
      <c r="E20" s="24" t="n">
        <f aca="false">A20*D20</f>
        <v>4320</v>
      </c>
      <c r="F20" s="4"/>
      <c r="G20" s="4"/>
      <c r="H20" s="4"/>
      <c r="I20" s="21" t="n">
        <v>0.72</v>
      </c>
      <c r="J20" s="25" t="n">
        <f aca="false">B20*$N$6/$N$7</f>
        <v>427849.79253112</v>
      </c>
      <c r="K20" s="25" t="n">
        <f aca="false">C20*$N$6/$N$7</f>
        <v>486192.946058091</v>
      </c>
      <c r="L20" s="23" t="n">
        <f aca="false">IF(K$39&gt;J20,IF(K$39&lt;=K20,K$39-J20,K20-J20),0)</f>
        <v>58343.1535269709</v>
      </c>
      <c r="M20" s="24" t="n">
        <f aca="false">I20*L20</f>
        <v>42007.0705394191</v>
      </c>
    </row>
    <row collapsed="false" customFormat="false" customHeight="false" hidden="false" ht="12.1" outlineLevel="0" r="21">
      <c r="A21" s="21" t="n">
        <v>0.75</v>
      </c>
      <c r="B21" s="27" t="n">
        <v>50000</v>
      </c>
      <c r="C21" s="27" t="n">
        <v>60000</v>
      </c>
      <c r="D21" s="23" t="n">
        <f aca="false">IF(C$39&gt;B21,IF(C$39&lt;=C21,C$39-B21,C21-B21),0)</f>
        <v>10000</v>
      </c>
      <c r="E21" s="24" t="n">
        <f aca="false">A21*D21</f>
        <v>7500</v>
      </c>
      <c r="F21" s="4"/>
      <c r="G21" s="4"/>
      <c r="H21" s="4"/>
      <c r="I21" s="21" t="n">
        <v>0.75</v>
      </c>
      <c r="J21" s="25" t="n">
        <f aca="false">B21*$N$6/$N$7</f>
        <v>486192.946058091</v>
      </c>
      <c r="K21" s="25" t="n">
        <f aca="false">C21*$N$6/$N$7</f>
        <v>583431.53526971</v>
      </c>
      <c r="L21" s="23" t="n">
        <f aca="false">IF(K$39&gt;J21,IF(K$39&lt;=K21,K$39-J21,K21-J21),0)</f>
        <v>97238.5892116183</v>
      </c>
      <c r="M21" s="24" t="n">
        <f aca="false">I21*L21</f>
        <v>72928.9419087137</v>
      </c>
    </row>
    <row collapsed="false" customFormat="false" customHeight="false" hidden="false" ht="12.1" outlineLevel="0" r="22">
      <c r="A22" s="21" t="n">
        <v>0.78</v>
      </c>
      <c r="B22" s="27" t="n">
        <v>60000</v>
      </c>
      <c r="C22" s="27" t="n">
        <v>70000</v>
      </c>
      <c r="D22" s="23" t="n">
        <f aca="false">IF(C$39&gt;B22,IF(C$39&lt;=C22,C$39-B22,C22-B22),0)</f>
        <v>10000</v>
      </c>
      <c r="E22" s="24" t="n">
        <f aca="false">A22*D22</f>
        <v>7800</v>
      </c>
      <c r="F22" s="4"/>
      <c r="G22" s="4"/>
      <c r="H22" s="4"/>
      <c r="I22" s="21" t="n">
        <v>0.78</v>
      </c>
      <c r="J22" s="25" t="n">
        <f aca="false">B22*$N$6/$N$7</f>
        <v>583431.53526971</v>
      </c>
      <c r="K22" s="25" t="n">
        <f aca="false">C22*$N$6/$N$7</f>
        <v>680670.124481328</v>
      </c>
      <c r="L22" s="23" t="n">
        <f aca="false">IF(K$39&gt;J22,IF(K$39&lt;=K22,K$39-J22,K22-J22),0)</f>
        <v>97238.5892116182</v>
      </c>
      <c r="M22" s="24" t="n">
        <f aca="false">I22*L22</f>
        <v>75846.0995850622</v>
      </c>
    </row>
    <row collapsed="false" customFormat="false" customHeight="false" hidden="false" ht="12.1" outlineLevel="0" r="23">
      <c r="A23" s="21" t="n">
        <v>0.81</v>
      </c>
      <c r="B23" s="27" t="n">
        <v>70000</v>
      </c>
      <c r="C23" s="27" t="n">
        <v>80000</v>
      </c>
      <c r="D23" s="23" t="n">
        <f aca="false">IF(C$39&gt;B23,IF(C$39&lt;=C23,C$39-B23,C23-B23),0)</f>
        <v>10000</v>
      </c>
      <c r="E23" s="24" t="n">
        <f aca="false">A23*D23</f>
        <v>8100</v>
      </c>
      <c r="F23" s="4"/>
      <c r="G23" s="4"/>
      <c r="H23" s="4"/>
      <c r="I23" s="21" t="n">
        <v>0.81</v>
      </c>
      <c r="J23" s="25" t="n">
        <f aca="false">B23*$N$6/$N$7</f>
        <v>680670.124481328</v>
      </c>
      <c r="K23" s="25" t="n">
        <f aca="false">C23*$N$6/$N$7</f>
        <v>777908.713692946</v>
      </c>
      <c r="L23" s="23" t="n">
        <f aca="false">IF(K$39&gt;J23,IF(K$39&lt;=K23,K$39-J23,K23-J23),0)</f>
        <v>97238.5892116183</v>
      </c>
      <c r="M23" s="24" t="n">
        <f aca="false">I23*L23</f>
        <v>78763.2572614108</v>
      </c>
    </row>
    <row collapsed="false" customFormat="false" customHeight="false" hidden="false" ht="12.1" outlineLevel="0" r="24">
      <c r="A24" s="21" t="n">
        <v>0.84</v>
      </c>
      <c r="B24" s="27" t="n">
        <v>80000</v>
      </c>
      <c r="C24" s="27" t="n">
        <v>90000</v>
      </c>
      <c r="D24" s="23" t="n">
        <f aca="false">IF(C$39&gt;B24,IF(C$39&lt;=C24,C$39-B24,C24-B24),0)</f>
        <v>10000</v>
      </c>
      <c r="E24" s="24" t="n">
        <f aca="false">A24*D24</f>
        <v>8400</v>
      </c>
      <c r="F24" s="4"/>
      <c r="G24" s="4"/>
      <c r="H24" s="4"/>
      <c r="I24" s="21" t="n">
        <v>0.84</v>
      </c>
      <c r="J24" s="25" t="n">
        <f aca="false">B24*$N$6/$N$7</f>
        <v>777908.713692946</v>
      </c>
      <c r="K24" s="25" t="n">
        <f aca="false">C24*$N$6/$N$7</f>
        <v>875147.302904564</v>
      </c>
      <c r="L24" s="23" t="n">
        <f aca="false">IF(K$39&gt;J24,IF(K$39&lt;=K24,K$39-J24,K24-J24),0)</f>
        <v>97238.5892116183</v>
      </c>
      <c r="M24" s="24" t="n">
        <f aca="false">I24*L24</f>
        <v>81680.4149377594</v>
      </c>
    </row>
    <row collapsed="false" customFormat="false" customHeight="false" hidden="false" ht="12.1" outlineLevel="0" r="25">
      <c r="A25" s="21" t="n">
        <v>0.87</v>
      </c>
      <c r="B25" s="27" t="n">
        <v>90000</v>
      </c>
      <c r="C25" s="27" t="n">
        <v>100000</v>
      </c>
      <c r="D25" s="23" t="n">
        <f aca="false">IF(C$39&gt;B25,IF(C$39&lt;=C25,C$39-B25,C25-B25),0)</f>
        <v>10000</v>
      </c>
      <c r="E25" s="24" t="n">
        <f aca="false">A25*D25</f>
        <v>8700</v>
      </c>
      <c r="F25" s="4"/>
      <c r="G25" s="4"/>
      <c r="H25" s="4"/>
      <c r="I25" s="21" t="n">
        <v>0.87</v>
      </c>
      <c r="J25" s="25" t="n">
        <f aca="false">B25*$N$6/$N$7</f>
        <v>875147.302904564</v>
      </c>
      <c r="K25" s="25" t="n">
        <f aca="false">C25*$N$6/$N$7</f>
        <v>972385.892116182</v>
      </c>
      <c r="L25" s="23" t="n">
        <f aca="false">IF(K$39&gt;J25,IF(K$39&lt;=K25,K$39-J25,K25-J25),0)</f>
        <v>97238.5892116182</v>
      </c>
      <c r="M25" s="24" t="n">
        <f aca="false">I25*L25</f>
        <v>84597.5726141078</v>
      </c>
    </row>
    <row collapsed="false" customFormat="false" customHeight="false" hidden="false" ht="12.1" outlineLevel="0" r="26">
      <c r="A26" s="21" t="n">
        <v>0.89</v>
      </c>
      <c r="B26" s="27" t="n">
        <v>100000</v>
      </c>
      <c r="C26" s="27" t="n">
        <v>150000</v>
      </c>
      <c r="D26" s="23" t="n">
        <f aca="false">IF(C$39&gt;B26,IF(C$39&lt;=C26,C$39-B26,C26-B26),0)</f>
        <v>50000</v>
      </c>
      <c r="E26" s="24" t="n">
        <f aca="false">A26*D26</f>
        <v>44500</v>
      </c>
      <c r="F26" s="4"/>
      <c r="G26" s="4"/>
      <c r="H26" s="4"/>
      <c r="I26" s="21" t="n">
        <v>0.89</v>
      </c>
      <c r="J26" s="25" t="n">
        <f aca="false">B26*$N$6/$N$7</f>
        <v>972385.892116182</v>
      </c>
      <c r="K26" s="25" t="n">
        <f aca="false">C26*$N$6/$N$7</f>
        <v>1458578.83817427</v>
      </c>
      <c r="L26" s="23" t="n">
        <f aca="false">IF(K$39&gt;J26,IF(K$39&lt;=K26,K$39-J26,K26-J26),0)</f>
        <v>486192.946058091</v>
      </c>
      <c r="M26" s="24" t="n">
        <f aca="false">I26*L26</f>
        <v>432711.721991701</v>
      </c>
    </row>
    <row collapsed="false" customFormat="false" customHeight="false" hidden="false" ht="12.1" outlineLevel="0" r="27">
      <c r="A27" s="21" t="n">
        <v>0.9</v>
      </c>
      <c r="B27" s="27" t="n">
        <v>150000</v>
      </c>
      <c r="C27" s="27" t="n">
        <v>200000</v>
      </c>
      <c r="D27" s="23" t="n">
        <f aca="false">IF(C$39&gt;B27,IF(C$39&lt;=C27,C$39-B27,C27-B27),0)</f>
        <v>6000</v>
      </c>
      <c r="E27" s="24" t="n">
        <f aca="false">A27*D27</f>
        <v>5400</v>
      </c>
      <c r="F27" s="4"/>
      <c r="G27" s="4"/>
      <c r="H27" s="4"/>
      <c r="I27" s="21" t="n">
        <v>0.9</v>
      </c>
      <c r="J27" s="25" t="n">
        <f aca="false">B27*$N$6/$N$7</f>
        <v>1458578.83817427</v>
      </c>
      <c r="K27" s="25" t="n">
        <f aca="false">C27*$N$6/$N$7</f>
        <v>1944771.78423237</v>
      </c>
      <c r="L27" s="23" t="n">
        <f aca="false">IF(K$39&gt;J27,IF(K$39&lt;=K27,K$39-J27,K27-J27),0)</f>
        <v>58343.1535269711</v>
      </c>
      <c r="M27" s="24" t="n">
        <f aca="false">I27*L27</f>
        <v>52508.838174274</v>
      </c>
    </row>
    <row collapsed="false" customFormat="false" customHeight="false" hidden="false" ht="12.1" outlineLevel="0" r="28">
      <c r="A28" s="21" t="n">
        <v>0.91</v>
      </c>
      <c r="B28" s="27" t="n">
        <v>200000</v>
      </c>
      <c r="C28" s="22" t="s">
        <v>11</v>
      </c>
      <c r="D28" s="23" t="n">
        <f aca="false">IF(C$39&gt;B28,IF(C$39&lt;=C28,C$39-B28,C28-B28),0)</f>
        <v>0</v>
      </c>
      <c r="E28" s="24" t="n">
        <f aca="false">A28*D28</f>
        <v>0</v>
      </c>
      <c r="F28" s="4"/>
      <c r="G28" s="4"/>
      <c r="H28" s="4"/>
      <c r="I28" s="21" t="n">
        <v>0.91</v>
      </c>
      <c r="J28" s="25" t="n">
        <f aca="false">B28*$N$6/$N$7</f>
        <v>1944771.78423237</v>
      </c>
      <c r="K28" s="25" t="s">
        <v>11</v>
      </c>
      <c r="L28" s="23" t="n">
        <f aca="false">IF(K$39&gt;J28,IF(K$39&lt;=K28,K$39-J28,K28-J28),0)</f>
        <v>0</v>
      </c>
      <c r="M28" s="24" t="n">
        <f aca="false">I28*L28</f>
        <v>0</v>
      </c>
    </row>
    <row collapsed="false" customFormat="false" customHeight="false" hidden="false" ht="12.1" outlineLevel="0" r="29">
      <c r="A29" s="21"/>
      <c r="B29" s="27"/>
      <c r="C29" s="22"/>
      <c r="D29" s="23"/>
      <c r="E29" s="24"/>
      <c r="F29" s="4"/>
      <c r="G29" s="4"/>
      <c r="H29" s="4"/>
      <c r="I29" s="21"/>
      <c r="J29" s="25"/>
      <c r="K29" s="25"/>
      <c r="L29" s="23"/>
      <c r="M29" s="24"/>
    </row>
    <row collapsed="false" customFormat="false" customHeight="false" hidden="false" ht="12.1" outlineLevel="0" r="30">
      <c r="A30" s="21" t="s">
        <v>12</v>
      </c>
      <c r="B30" s="27"/>
      <c r="C30" s="22"/>
      <c r="D30" s="23"/>
      <c r="E30" s="24" t="n">
        <f aca="false">SUM(E5:E28)</f>
        <v>117220</v>
      </c>
      <c r="F30" s="4"/>
      <c r="G30" s="4"/>
      <c r="H30" s="4"/>
      <c r="I30" s="21" t="s">
        <v>12</v>
      </c>
      <c r="J30" s="25"/>
      <c r="K30" s="25"/>
      <c r="L30" s="23"/>
      <c r="M30" s="24" t="n">
        <f aca="false">SUM(M5:M28)</f>
        <v>1139830.74273859</v>
      </c>
    </row>
    <row collapsed="false" customFormat="false" customHeight="true" hidden="false" ht="47.75" outlineLevel="0" r="31">
      <c r="A31" s="28" t="s">
        <v>13</v>
      </c>
      <c r="B31" s="28"/>
      <c r="C31" s="28"/>
      <c r="D31" s="28"/>
      <c r="E31" s="29"/>
      <c r="F31" s="29"/>
      <c r="G31" s="29"/>
      <c r="H31" s="29"/>
      <c r="I31" s="28" t="s">
        <v>13</v>
      </c>
      <c r="J31" s="28"/>
      <c r="K31" s="28"/>
      <c r="L31" s="28"/>
    </row>
    <row collapsed="false" customFormat="false" customHeight="false" hidden="false" ht="12.1" outlineLevel="0" r="32">
      <c r="A32" s="21"/>
      <c r="B32" s="21"/>
      <c r="C32" s="22" t="s">
        <v>14</v>
      </c>
      <c r="D32" s="0" t="s">
        <v>15</v>
      </c>
      <c r="E32" s="24" t="s">
        <v>16</v>
      </c>
      <c r="F32" s="4"/>
      <c r="G32" s="4"/>
      <c r="H32" s="4"/>
      <c r="I32" s="21"/>
      <c r="J32" s="21"/>
      <c r="K32" s="22" t="s">
        <v>14</v>
      </c>
      <c r="L32" s="0" t="s">
        <v>15</v>
      </c>
      <c r="M32" s="24" t="s">
        <v>16</v>
      </c>
    </row>
    <row collapsed="false" customFormat="false" customHeight="false" hidden="false" ht="12.1" outlineLevel="0" r="33">
      <c r="A33" s="21"/>
      <c r="B33" s="27"/>
      <c r="C33" s="30" t="n">
        <v>0</v>
      </c>
      <c r="D33" s="31" t="n">
        <v>0.17</v>
      </c>
      <c r="E33" s="24" t="n">
        <f aca="false">IF(E$30&gt;=C33,IF(E$30&gt;=C34,(C34-C33)*D33,(E$30-C33)*D33),0)</f>
        <v>68</v>
      </c>
      <c r="F33" s="4"/>
      <c r="G33" s="4"/>
      <c r="H33" s="4"/>
      <c r="I33" s="21"/>
      <c r="J33" s="27"/>
      <c r="K33" s="30" t="n">
        <f aca="false">C33*($N$6/$N$7)</f>
        <v>0</v>
      </c>
      <c r="L33" s="31" t="n">
        <v>0.17</v>
      </c>
      <c r="M33" s="24" t="n">
        <f aca="false">IF(M$30&gt;=K33,IF(M$30&gt;=K34,(K34-K33)*L33,(M$30-K33)*L33),0)</f>
        <v>661.222406639004</v>
      </c>
    </row>
    <row collapsed="false" customFormat="false" customHeight="false" hidden="false" ht="12.1" outlineLevel="0" r="34">
      <c r="A34" s="21"/>
      <c r="B34" s="27"/>
      <c r="C34" s="30" t="n">
        <v>400</v>
      </c>
      <c r="D34" s="31" t="n">
        <v>0.12</v>
      </c>
      <c r="E34" s="24" t="n">
        <f aca="false">IF(E$30&gt;=C34,IF(E$30&gt;=C35,(C35-C34)*D34,(E$30-C34)*D34),0)</f>
        <v>11952</v>
      </c>
      <c r="F34" s="4"/>
      <c r="G34" s="4"/>
      <c r="H34" s="4"/>
      <c r="I34" s="21"/>
      <c r="J34" s="27"/>
      <c r="K34" s="30" t="n">
        <f aca="false">C34*($N$6/$N$7)</f>
        <v>3889.54356846473</v>
      </c>
      <c r="L34" s="31" t="n">
        <v>0.12</v>
      </c>
      <c r="M34" s="24" t="n">
        <f aca="false">IF(M$30&gt;=K34,IF(M$30&gt;=K35,(K35-K34)*L34,(M$30-K34)*L34),0)</f>
        <v>116219.561825726</v>
      </c>
    </row>
    <row collapsed="false" customFormat="false" customHeight="false" hidden="false" ht="12.1" outlineLevel="0" r="35">
      <c r="A35" s="21"/>
      <c r="B35" s="27"/>
      <c r="C35" s="30" t="n">
        <v>100000</v>
      </c>
      <c r="D35" s="31" t="n">
        <v>0.0975</v>
      </c>
      <c r="E35" s="24" t="n">
        <f aca="false">IF(E$30&gt;=C35,(E$30-C35)*D35,0)</f>
        <v>1678.95</v>
      </c>
      <c r="F35" s="24"/>
      <c r="G35" s="4"/>
      <c r="H35" s="4"/>
      <c r="I35" s="21"/>
      <c r="J35" s="27"/>
      <c r="K35" s="30" t="n">
        <f aca="false">C35*($N$6/$N$7)</f>
        <v>972385.892116183</v>
      </c>
      <c r="L35" s="31" t="n">
        <v>0.0975</v>
      </c>
      <c r="M35" s="24" t="n">
        <f aca="false">IF(M$30&gt;=K35,(M$30-K35)*L35,0)</f>
        <v>16325.8729356846</v>
      </c>
    </row>
    <row collapsed="false" customFormat="false" customHeight="false" hidden="false" ht="12.1" outlineLevel="0" r="36">
      <c r="E36" s="32" t="n">
        <f aca="false">SUM(E33:E35)</f>
        <v>13698.95</v>
      </c>
      <c r="J36" s="0" t="s">
        <v>17</v>
      </c>
      <c r="M36" s="32" t="n">
        <f aca="false">SUM(M33:M35)</f>
        <v>133206.65716805</v>
      </c>
    </row>
    <row collapsed="false" customFormat="false" customHeight="false" hidden="false" ht="12.1" outlineLevel="0" r="37">
      <c r="E37" s="32"/>
      <c r="M37" s="32"/>
    </row>
    <row collapsed="false" customFormat="false" customHeight="false" hidden="false" ht="24.25" outlineLevel="0" r="38">
      <c r="A38" s="33" t="s">
        <v>18</v>
      </c>
      <c r="B38" s="33" t="s">
        <v>19</v>
      </c>
      <c r="C38" s="33" t="s">
        <v>20</v>
      </c>
      <c r="D38" s="33"/>
      <c r="E38" s="34" t="s">
        <v>21</v>
      </c>
      <c r="F38" s="34" t="s">
        <v>22</v>
      </c>
      <c r="G38" s="34" t="s">
        <v>23</v>
      </c>
      <c r="H38" s="35"/>
      <c r="I38" s="33" t="s">
        <v>18</v>
      </c>
      <c r="J38" s="33" t="s">
        <v>19</v>
      </c>
      <c r="K38" s="33" t="s">
        <v>20</v>
      </c>
      <c r="L38" s="33"/>
      <c r="M38" s="34" t="s">
        <v>21</v>
      </c>
      <c r="N38" s="34" t="s">
        <v>22</v>
      </c>
      <c r="O38" s="34" t="s">
        <v>23</v>
      </c>
    </row>
    <row collapsed="false" customFormat="false" customHeight="false" hidden="false" ht="12.1" outlineLevel="0" r="39">
      <c r="A39" s="36" t="n">
        <v>3000</v>
      </c>
      <c r="B39" s="0" t="n">
        <v>52</v>
      </c>
      <c r="C39" s="36" t="n">
        <f aca="false">A39*B39</f>
        <v>156000</v>
      </c>
      <c r="E39" s="37" t="n">
        <f aca="false">E30-E36</f>
        <v>103521.05</v>
      </c>
      <c r="F39" s="37" t="n">
        <f aca="false">C39-E39</f>
        <v>52478.95</v>
      </c>
      <c r="G39" s="38" t="n">
        <f aca="false">E39/C39</f>
        <v>0.663596474358974</v>
      </c>
      <c r="H39" s="31"/>
      <c r="I39" s="36" t="n">
        <f aca="false">A39*(N6/N7)</f>
        <v>29171.5767634855</v>
      </c>
      <c r="J39" s="0" t="n">
        <f aca="false">B39</f>
        <v>52</v>
      </c>
      <c r="K39" s="36" t="n">
        <f aca="false">I39*J39</f>
        <v>1516921.99170124</v>
      </c>
      <c r="M39" s="37" t="n">
        <f aca="false">M30-M36</f>
        <v>1006624.08557054</v>
      </c>
      <c r="N39" s="37" t="n">
        <f aca="false">K39-M39</f>
        <v>510297.906130706</v>
      </c>
      <c r="O39" s="38" t="n">
        <f aca="false">M39/K39</f>
        <v>0.663596474358974</v>
      </c>
    </row>
  </sheetData>
  <mergeCells count="4">
    <mergeCell ref="B3:C3"/>
    <mergeCell ref="J3:K3"/>
    <mergeCell ref="A31:D31"/>
    <mergeCell ref="I31:L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L24" activeCellId="0" pane="topLeft" sqref="L24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2.1" outlineLevel="0" r="1">
      <c r="A1" s="1"/>
      <c r="B1" s="2"/>
      <c r="C1" s="3" t="s">
        <v>0</v>
      </c>
      <c r="D1" s="4"/>
      <c r="E1" s="4"/>
      <c r="F1" s="4"/>
      <c r="G1" s="4"/>
      <c r="H1" s="4"/>
      <c r="I1" s="1"/>
      <c r="J1" s="5"/>
      <c r="K1" s="6" t="s">
        <v>1</v>
      </c>
      <c r="L1" s="7"/>
    </row>
    <row collapsed="false" customFormat="false" customHeight="false" hidden="false" ht="12.1" outlineLevel="0" r="2">
      <c r="A2" s="8"/>
      <c r="B2" s="8" t="s">
        <v>2</v>
      </c>
      <c r="C2" s="9"/>
      <c r="D2" s="9"/>
      <c r="E2" s="4"/>
      <c r="F2" s="4"/>
      <c r="G2" s="4"/>
      <c r="H2" s="4"/>
      <c r="I2" s="8"/>
      <c r="J2" s="10" t="s">
        <v>2</v>
      </c>
      <c r="K2" s="11"/>
      <c r="L2" s="12"/>
    </row>
    <row collapsed="false" customFormat="false" customHeight="false" hidden="false" ht="12.1" outlineLevel="0" r="3">
      <c r="A3" s="13" t="s">
        <v>3</v>
      </c>
      <c r="B3" s="14" t="s">
        <v>4</v>
      </c>
      <c r="C3" s="14"/>
      <c r="D3" s="15"/>
      <c r="E3" s="4"/>
      <c r="F3" s="4"/>
      <c r="G3" s="4"/>
      <c r="H3" s="4"/>
      <c r="I3" s="13" t="s">
        <v>3</v>
      </c>
      <c r="J3" s="16" t="s">
        <v>4</v>
      </c>
      <c r="K3" s="16"/>
      <c r="L3" s="17"/>
    </row>
    <row collapsed="false" customFormat="false" customHeight="false" hidden="false" ht="12.1" outlineLevel="0" r="4">
      <c r="A4" s="18" t="s">
        <v>5</v>
      </c>
      <c r="B4" s="19" t="s">
        <v>6</v>
      </c>
      <c r="C4" s="19" t="s">
        <v>7</v>
      </c>
      <c r="D4" s="15" t="s">
        <v>8</v>
      </c>
      <c r="E4" s="4" t="s">
        <v>9</v>
      </c>
      <c r="F4" s="4"/>
      <c r="G4" s="4"/>
      <c r="H4" s="4"/>
      <c r="I4" s="18" t="s">
        <v>5</v>
      </c>
      <c r="J4" s="20" t="s">
        <v>6</v>
      </c>
      <c r="K4" s="20" t="s">
        <v>7</v>
      </c>
      <c r="L4" s="15" t="s">
        <v>8</v>
      </c>
      <c r="M4" s="4" t="s">
        <v>9</v>
      </c>
    </row>
    <row collapsed="false" customFormat="false" customHeight="false" hidden="false" ht="12.9" outlineLevel="0" r="5">
      <c r="A5" s="39" t="n">
        <v>0.1</v>
      </c>
      <c r="B5" s="40" t="n">
        <v>0</v>
      </c>
      <c r="C5" s="41" t="n">
        <v>17850</v>
      </c>
      <c r="D5" s="23" t="n">
        <f aca="false">IF(C$16&gt;B5,IF(C$16&lt;=C5,C$16-B5,C5-B5),0)</f>
        <v>17850</v>
      </c>
      <c r="E5" s="24" t="n">
        <f aca="false">A5*D5</f>
        <v>1785</v>
      </c>
      <c r="F5" s="4"/>
      <c r="G5" s="4"/>
      <c r="H5" s="4"/>
      <c r="I5" s="39" t="n">
        <v>0.1</v>
      </c>
      <c r="J5" s="25" t="n">
        <f aca="false">B5*$N$6/$N$7</f>
        <v>0</v>
      </c>
      <c r="K5" s="25" t="n">
        <f aca="false">C5*$N$6/$N$7</f>
        <v>17850</v>
      </c>
      <c r="L5" s="23" t="n">
        <f aca="false">IF(K$16&gt;J5,IF(K$16&lt;=K5,K$16-J5,K5-J5),0)</f>
        <v>17850</v>
      </c>
      <c r="M5" s="24" t="n">
        <f aca="false">I5*L5</f>
        <v>1785</v>
      </c>
      <c r="N5" s="0" t="s">
        <v>10</v>
      </c>
    </row>
    <row collapsed="false" customFormat="false" customHeight="false" hidden="false" ht="12.9" outlineLevel="0" r="6">
      <c r="A6" s="39" t="n">
        <v>0.15</v>
      </c>
      <c r="B6" s="41" t="n">
        <v>17850</v>
      </c>
      <c r="C6" s="41" t="n">
        <v>72500</v>
      </c>
      <c r="D6" s="23" t="n">
        <f aca="false">IF(C$16&gt;B6,IF(C$16&lt;=C6,C$16-B6,C6-B6),0)</f>
        <v>54650</v>
      </c>
      <c r="E6" s="24" t="n">
        <f aca="false">A6*D6</f>
        <v>8197.5</v>
      </c>
      <c r="F6" s="4"/>
      <c r="G6" s="4"/>
      <c r="H6" s="4"/>
      <c r="I6" s="39" t="n">
        <v>0.15</v>
      </c>
      <c r="J6" s="25" t="n">
        <f aca="false">B6*$N$6/$N$7</f>
        <v>17850</v>
      </c>
      <c r="K6" s="25" t="n">
        <f aca="false">C6*$N$6/$N$7</f>
        <v>72500</v>
      </c>
      <c r="L6" s="23" t="n">
        <f aca="false">IF(K$16&gt;J6,IF(K$16&lt;=K6,K$16-J6,K6-J6),0)</f>
        <v>54650</v>
      </c>
      <c r="M6" s="24" t="n">
        <f aca="false">I6*L6</f>
        <v>8197.5</v>
      </c>
      <c r="N6" s="4" t="n">
        <v>234.345</v>
      </c>
      <c r="O6" s="26"/>
    </row>
    <row collapsed="false" customFormat="false" customHeight="false" hidden="false" ht="12.9" outlineLevel="0" r="7">
      <c r="A7" s="39" t="n">
        <v>0.25</v>
      </c>
      <c r="B7" s="41" t="n">
        <v>72500</v>
      </c>
      <c r="C7" s="41" t="n">
        <v>146400</v>
      </c>
      <c r="D7" s="23" t="n">
        <f aca="false">IF(C$16&gt;B7,IF(C$16&lt;=C7,C$16-B7,C7-B7),0)</f>
        <v>73900</v>
      </c>
      <c r="E7" s="24" t="n">
        <f aca="false">A7*D7</f>
        <v>18475</v>
      </c>
      <c r="F7" s="4"/>
      <c r="G7" s="4"/>
      <c r="H7" s="4"/>
      <c r="I7" s="39" t="n">
        <v>0.25</v>
      </c>
      <c r="J7" s="25" t="n">
        <f aca="false">B7*$N$6/$N$7</f>
        <v>72500</v>
      </c>
      <c r="K7" s="25" t="n">
        <f aca="false">C7*$N$6/$N$7</f>
        <v>146400</v>
      </c>
      <c r="L7" s="23" t="n">
        <f aca="false">IF(K$16&gt;J7,IF(K$16&lt;=K7,K$16-J7,K7-J7),0)</f>
        <v>73900</v>
      </c>
      <c r="M7" s="24" t="n">
        <f aca="false">I7*L7</f>
        <v>18475</v>
      </c>
      <c r="N7" s="4" t="n">
        <v>234.345</v>
      </c>
    </row>
    <row collapsed="false" customFormat="false" customHeight="false" hidden="false" ht="12.9" outlineLevel="0" r="8">
      <c r="A8" s="39" t="n">
        <v>0.28</v>
      </c>
      <c r="B8" s="41" t="n">
        <v>146400</v>
      </c>
      <c r="C8" s="41" t="n">
        <v>223050</v>
      </c>
      <c r="D8" s="23" t="n">
        <f aca="false">IF(C$16&gt;B8,IF(C$16&lt;=C8,C$16-B8,C8-B8),0)</f>
        <v>76650</v>
      </c>
      <c r="E8" s="24" t="n">
        <f aca="false">A8*D8</f>
        <v>21462</v>
      </c>
      <c r="F8" s="4"/>
      <c r="G8" s="4"/>
      <c r="H8" s="4"/>
      <c r="I8" s="39" t="n">
        <v>0.28</v>
      </c>
      <c r="J8" s="25" t="n">
        <f aca="false">B8*$N$6/$N$7</f>
        <v>146400</v>
      </c>
      <c r="K8" s="25" t="n">
        <f aca="false">C8*$N$6/$N$7</f>
        <v>223050</v>
      </c>
      <c r="L8" s="23" t="n">
        <f aca="false">IF(K$16&gt;J8,IF(K$16&lt;=K8,K$16-J8,K8-J8),0)</f>
        <v>76650</v>
      </c>
      <c r="M8" s="24" t="n">
        <f aca="false">I8*L8</f>
        <v>21462</v>
      </c>
    </row>
    <row collapsed="false" customFormat="false" customHeight="false" hidden="false" ht="12.9" outlineLevel="0" r="9">
      <c r="A9" s="39" t="n">
        <v>0.33</v>
      </c>
      <c r="B9" s="41" t="n">
        <v>223050</v>
      </c>
      <c r="C9" s="41" t="n">
        <v>398350</v>
      </c>
      <c r="D9" s="23" t="n">
        <f aca="false">IF(C$16&gt;B9,IF(C$16&lt;=C9,C$16-B9,C9-B9),0)</f>
        <v>175300</v>
      </c>
      <c r="E9" s="24" t="n">
        <f aca="false">A9*D9</f>
        <v>57849</v>
      </c>
      <c r="F9" s="4"/>
      <c r="G9" s="4"/>
      <c r="H9" s="4"/>
      <c r="I9" s="39" t="n">
        <v>0.33</v>
      </c>
      <c r="J9" s="25" t="n">
        <f aca="false">B9*$N$6/$N$7</f>
        <v>223050</v>
      </c>
      <c r="K9" s="25" t="n">
        <f aca="false">C9*$N$6/$N$7</f>
        <v>398350</v>
      </c>
      <c r="L9" s="23" t="n">
        <f aca="false">IF(K$16&gt;J9,IF(K$16&lt;=K9,K$16-J9,K9-J9),0)</f>
        <v>175300</v>
      </c>
      <c r="M9" s="24" t="n">
        <f aca="false">I9*L9</f>
        <v>57849</v>
      </c>
    </row>
    <row collapsed="false" customFormat="false" customHeight="false" hidden="false" ht="12.9" outlineLevel="0" r="10">
      <c r="A10" s="39" t="n">
        <v>0.35</v>
      </c>
      <c r="B10" s="41" t="n">
        <v>398350</v>
      </c>
      <c r="C10" s="41" t="n">
        <v>450000</v>
      </c>
      <c r="D10" s="23" t="n">
        <f aca="false">IF(C$16&gt;B10,IF(C$16&lt;=C10,C$16-B10,C10-B10),0)</f>
        <v>51650</v>
      </c>
      <c r="E10" s="24" t="n">
        <f aca="false">A10*D10</f>
        <v>18077.5</v>
      </c>
      <c r="F10" s="4"/>
      <c r="G10" s="4"/>
      <c r="H10" s="4"/>
      <c r="I10" s="39" t="n">
        <v>0.35</v>
      </c>
      <c r="J10" s="25" t="n">
        <f aca="false">B10*$N$6/$N$7</f>
        <v>398350</v>
      </c>
      <c r="K10" s="25" t="n">
        <f aca="false">C10*$N$6/$N$7</f>
        <v>450000</v>
      </c>
      <c r="L10" s="23" t="n">
        <f aca="false">IF(K$16&gt;J10,IF(K$16&lt;=K10,K$16-J10,K10-J10),0)</f>
        <v>51650</v>
      </c>
      <c r="M10" s="24" t="n">
        <f aca="false">I10*L10</f>
        <v>18077.5</v>
      </c>
    </row>
    <row collapsed="false" customFormat="false" customHeight="false" hidden="false" ht="12.9" outlineLevel="0" r="11">
      <c r="A11" s="39" t="n">
        <v>0.396</v>
      </c>
      <c r="B11" s="41" t="n">
        <v>450000</v>
      </c>
      <c r="C11" s="42"/>
      <c r="D11" s="23" t="n">
        <f aca="false">IF(C$16&gt;B11,C16-B11,0)</f>
        <v>1066944</v>
      </c>
      <c r="E11" s="24" t="n">
        <f aca="false">A11*D11</f>
        <v>422509.824</v>
      </c>
      <c r="F11" s="4"/>
      <c r="G11" s="4"/>
      <c r="H11" s="4"/>
      <c r="I11" s="39" t="n">
        <v>0.396</v>
      </c>
      <c r="J11" s="25" t="n">
        <f aca="false">B11*$N$6/$N$7</f>
        <v>450000</v>
      </c>
      <c r="K11" s="25"/>
      <c r="L11" s="23" t="n">
        <f aca="false">IF(K$16&gt;J11,K16-J11,0)</f>
        <v>1066944</v>
      </c>
      <c r="M11" s="24" t="n">
        <f aca="false">I11*L11</f>
        <v>422509.824</v>
      </c>
    </row>
    <row collapsed="false" customFormat="false" customHeight="false" hidden="false" ht="12.1" outlineLevel="0" r="12">
      <c r="A12" s="21"/>
      <c r="B12" s="27"/>
      <c r="C12" s="22"/>
      <c r="D12" s="23"/>
      <c r="E12" s="24"/>
      <c r="F12" s="4"/>
      <c r="G12" s="4"/>
      <c r="H12" s="4"/>
      <c r="I12" s="21"/>
      <c r="J12" s="25"/>
      <c r="K12" s="25"/>
      <c r="L12" s="23"/>
      <c r="M12" s="24"/>
    </row>
    <row collapsed="false" customFormat="false" customHeight="false" hidden="false" ht="12.1" outlineLevel="0" r="13">
      <c r="A13" s="21" t="s">
        <v>12</v>
      </c>
      <c r="B13" s="27"/>
      <c r="C13" s="22"/>
      <c r="D13" s="23"/>
      <c r="E13" s="24" t="n">
        <f aca="false">SUM(E5:E11)</f>
        <v>548355.824</v>
      </c>
      <c r="F13" s="4"/>
      <c r="G13" s="4"/>
      <c r="H13" s="4"/>
      <c r="I13" s="21" t="s">
        <v>12</v>
      </c>
      <c r="J13" s="25"/>
      <c r="K13" s="25"/>
      <c r="L13" s="23"/>
      <c r="M13" s="24" t="n">
        <f aca="false">SUM(M5:M11)</f>
        <v>548355.824</v>
      </c>
    </row>
    <row collapsed="false" customFormat="false" customHeight="false" hidden="false" ht="12.1" outlineLevel="0" r="14">
      <c r="E14" s="32"/>
      <c r="M14" s="32"/>
    </row>
    <row collapsed="false" customFormat="false" customHeight="false" hidden="false" ht="24.85" outlineLevel="0" r="15">
      <c r="A15" s="33" t="s">
        <v>18</v>
      </c>
      <c r="B15" s="33" t="s">
        <v>19</v>
      </c>
      <c r="C15" s="33" t="s">
        <v>20</v>
      </c>
      <c r="D15" s="33"/>
      <c r="E15" s="34" t="s">
        <v>21</v>
      </c>
      <c r="F15" s="34" t="s">
        <v>22</v>
      </c>
      <c r="G15" s="34" t="s">
        <v>23</v>
      </c>
      <c r="H15" s="35"/>
      <c r="I15" s="33" t="s">
        <v>18</v>
      </c>
      <c r="J15" s="33" t="s">
        <v>19</v>
      </c>
      <c r="K15" s="33" t="s">
        <v>20</v>
      </c>
      <c r="L15" s="33"/>
      <c r="M15" s="34" t="s">
        <v>21</v>
      </c>
      <c r="N15" s="34" t="s">
        <v>22</v>
      </c>
      <c r="O15" s="34" t="s">
        <v>23</v>
      </c>
    </row>
    <row collapsed="false" customFormat="false" customHeight="false" hidden="false" ht="12.1" outlineLevel="0" r="16">
      <c r="A16" s="36" t="n">
        <v>29172</v>
      </c>
      <c r="B16" s="0" t="n">
        <v>52</v>
      </c>
      <c r="C16" s="36" t="n">
        <f aca="false">A16*B16</f>
        <v>1516944</v>
      </c>
      <c r="E16" s="37" t="n">
        <f aca="false">E13</f>
        <v>548355.824</v>
      </c>
      <c r="F16" s="37" t="n">
        <f aca="false">C16-E16</f>
        <v>968588.176</v>
      </c>
      <c r="G16" s="38" t="n">
        <f aca="false">E16/C16</f>
        <v>0.361487190034701</v>
      </c>
      <c r="H16" s="31"/>
      <c r="I16" s="36" t="n">
        <f aca="false">A16*(N6/N7)</f>
        <v>29172</v>
      </c>
      <c r="J16" s="0" t="n">
        <f aca="false">B16</f>
        <v>52</v>
      </c>
      <c r="K16" s="36" t="n">
        <f aca="false">I16*J16</f>
        <v>1516944</v>
      </c>
      <c r="M16" s="37" t="n">
        <f aca="false">M13</f>
        <v>548355.824</v>
      </c>
      <c r="N16" s="37" t="n">
        <f aca="false">K16-M16</f>
        <v>968588.176</v>
      </c>
      <c r="O16" s="38" t="n">
        <f aca="false">M16/K16</f>
        <v>0.361487190034701</v>
      </c>
    </row>
  </sheetData>
  <mergeCells count="2">
    <mergeCell ref="B3:C3"/>
    <mergeCell ref="J3:K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LibreOffice/4.1.5.3$Linux_X86_64 LibreOffice_project/410m0$Build-3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2014-03-06T12:17:06Z</dcterms:created>
  <cp:revision>0</cp:revision>
</cp:coreProperties>
</file>